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t ÖZBEN\Desktop\gurcıstan\GELOVANI-IRRIGATION-27052021\"/>
    </mc:Choice>
  </mc:AlternateContent>
  <bookViews>
    <workbookView xWindow="0" yWindow="0" windowWidth="28800" windowHeight="12345"/>
  </bookViews>
  <sheets>
    <sheet name="SPRINKLERS ZONES" sheetId="1" r:id="rId1"/>
    <sheet name="DRIP ZONES" sheetId="4" r:id="rId2"/>
  </sheets>
  <externalReferences>
    <externalReference r:id="rId3"/>
  </externalReferences>
  <definedNames>
    <definedName name="_xlnm.Print_Area" localSheetId="1">'DRIP ZONES'!$A$4:$I$14</definedName>
    <definedName name="_xlnm.Print_Area" localSheetId="0">'SPRINKLERS ZONES'!$A$3:$J$30</definedName>
  </definedNames>
  <calcPr calcId="162913"/>
</workbook>
</file>

<file path=xl/calcChain.xml><?xml version="1.0" encoding="utf-8"?>
<calcChain xmlns="http://schemas.openxmlformats.org/spreadsheetml/2006/main">
  <c r="I17" i="1" l="1"/>
  <c r="I27" i="1"/>
  <c r="D30" i="1"/>
  <c r="C13" i="4"/>
  <c r="C12" i="4"/>
  <c r="C12" i="1"/>
  <c r="E12" i="1" s="1"/>
  <c r="G12" i="1" s="1"/>
  <c r="H12" i="1" s="1"/>
  <c r="C13" i="1"/>
  <c r="E13" i="1"/>
  <c r="G13" i="1" s="1"/>
  <c r="H13" i="1" s="1"/>
  <c r="C14" i="1"/>
  <c r="C15" i="1"/>
  <c r="E15" i="1" s="1"/>
  <c r="G15" i="1" s="1"/>
  <c r="H15" i="1" s="1"/>
  <c r="C16" i="1"/>
  <c r="E16" i="1" s="1"/>
  <c r="G16" i="1" s="1"/>
  <c r="H16" i="1" s="1"/>
  <c r="C17" i="1"/>
  <c r="E17" i="1" s="1"/>
  <c r="G17" i="1" s="1"/>
  <c r="H17" i="1" s="1"/>
  <c r="C18" i="1"/>
  <c r="C19" i="1"/>
  <c r="E19" i="1" s="1"/>
  <c r="G19" i="1" s="1"/>
  <c r="H19" i="1" s="1"/>
  <c r="I19" i="1" s="1"/>
  <c r="C20" i="1"/>
  <c r="I20" i="1" s="1"/>
  <c r="E20" i="1"/>
  <c r="G20" i="1" s="1"/>
  <c r="H20" i="1" s="1"/>
  <c r="C21" i="1"/>
  <c r="E21" i="1" s="1"/>
  <c r="G21" i="1" s="1"/>
  <c r="H21" i="1" s="1"/>
  <c r="C22" i="1"/>
  <c r="I22" i="1" s="1"/>
  <c r="E22" i="1"/>
  <c r="G22" i="1" s="1"/>
  <c r="H22" i="1" s="1"/>
  <c r="C23" i="1"/>
  <c r="E23" i="1" s="1"/>
  <c r="G23" i="1" s="1"/>
  <c r="H23" i="1" s="1"/>
  <c r="C24" i="1"/>
  <c r="E24" i="1" s="1"/>
  <c r="G24" i="1" s="1"/>
  <c r="H24" i="1" s="1"/>
  <c r="C25" i="1"/>
  <c r="E25" i="1" s="1"/>
  <c r="G25" i="1" s="1"/>
  <c r="H25" i="1" s="1"/>
  <c r="C26" i="1"/>
  <c r="I26" i="1" s="1"/>
  <c r="E26" i="1"/>
  <c r="G26" i="1" s="1"/>
  <c r="H26" i="1" s="1"/>
  <c r="C27" i="1"/>
  <c r="E27" i="1"/>
  <c r="G27" i="1" s="1"/>
  <c r="H27" i="1" s="1"/>
  <c r="C28" i="1"/>
  <c r="I28" i="1" s="1"/>
  <c r="E28" i="1"/>
  <c r="G28" i="1" s="1"/>
  <c r="H28" i="1" s="1"/>
  <c r="C10" i="1"/>
  <c r="C11" i="1"/>
  <c r="I13" i="1" l="1"/>
  <c r="I24" i="1"/>
  <c r="I16" i="1"/>
  <c r="I25" i="1"/>
  <c r="I23" i="1"/>
  <c r="I15" i="1"/>
  <c r="E14" i="1"/>
  <c r="G14" i="1" s="1"/>
  <c r="H14" i="1" s="1"/>
  <c r="I14" i="1" s="1"/>
  <c r="I21" i="1"/>
  <c r="E18" i="1"/>
  <c r="G18" i="1" s="1"/>
  <c r="H18" i="1" s="1"/>
  <c r="I18" i="1" s="1"/>
  <c r="I12" i="1"/>
  <c r="E17" i="4"/>
  <c r="F13" i="4" l="1"/>
  <c r="G13" i="4" s="1"/>
  <c r="H13" i="4" s="1"/>
  <c r="F12" i="4"/>
  <c r="G12" i="4" s="1"/>
  <c r="H12" i="4" s="1"/>
  <c r="I12" i="4" l="1"/>
  <c r="E11" i="1"/>
  <c r="G11" i="1" s="1"/>
  <c r="H11" i="1" s="1"/>
  <c r="I11" i="1" s="1"/>
  <c r="E10" i="1"/>
  <c r="G10" i="1" s="1"/>
  <c r="H10" i="1" s="1"/>
  <c r="I10" i="1" s="1"/>
  <c r="J10" i="1" s="1"/>
</calcChain>
</file>

<file path=xl/sharedStrings.xml><?xml version="1.0" encoding="utf-8"?>
<sst xmlns="http://schemas.openxmlformats.org/spreadsheetml/2006/main" count="84" uniqueCount="62">
  <si>
    <t>mm/h</t>
  </si>
  <si>
    <t>A</t>
  </si>
  <si>
    <t>B</t>
  </si>
  <si>
    <t>C</t>
  </si>
  <si>
    <t>D</t>
  </si>
  <si>
    <t>m3/h</t>
  </si>
  <si>
    <t>m2</t>
  </si>
  <si>
    <t>mm/gün</t>
  </si>
  <si>
    <t>m3</t>
  </si>
  <si>
    <t xml:space="preserve">ZON </t>
  </si>
  <si>
    <t>((B*1000)/C))</t>
  </si>
  <si>
    <t>Rapordan</t>
  </si>
  <si>
    <t>(E/D)*60</t>
  </si>
  <si>
    <t>E</t>
  </si>
  <si>
    <t>F</t>
  </si>
  <si>
    <t>G</t>
  </si>
  <si>
    <t>(F/60)*B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</si>
  <si>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</si>
  <si>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</si>
  <si>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</si>
  <si>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</si>
  <si>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</si>
  <si>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</si>
  <si>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</si>
  <si>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</si>
  <si>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</si>
  <si>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</si>
  <si>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</si>
  <si>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DA1</t>
  </si>
  <si>
    <t>DA2</t>
  </si>
  <si>
    <t>DRIP ZONE WATER USE TABLE</t>
  </si>
  <si>
    <t>ZONE NUNBER</t>
  </si>
  <si>
    <t>ZONE FLOW</t>
  </si>
  <si>
    <t>ZONE AREA SIZE</t>
  </si>
  <si>
    <t>ZONE EC VALUE</t>
  </si>
  <si>
    <t xml:space="preserve">ZONE WORKING TIME </t>
  </si>
  <si>
    <t>ZONE WORKING TIME (ROUND UP)</t>
  </si>
  <si>
    <t>ZONE WATER CONSUMPTION</t>
  </si>
  <si>
    <t>DAILY WATER CONSUMPTION</t>
  </si>
  <si>
    <t>Minute</t>
  </si>
  <si>
    <t>TOTAL(G)</t>
  </si>
  <si>
    <t>SPRINKLER ZONSE WATER USE TABLE</t>
  </si>
  <si>
    <t>ZONE</t>
  </si>
  <si>
    <t>NUMBER</t>
  </si>
  <si>
    <t>FLOW</t>
  </si>
  <si>
    <t>AREA SIZE</t>
  </si>
  <si>
    <t>PRECIPITATION RATE</t>
  </si>
  <si>
    <t xml:space="preserve"> EC VALUE</t>
  </si>
  <si>
    <t>ZONE WORKING TIME</t>
  </si>
  <si>
    <t>FOR DAILY WATER NEED</t>
  </si>
  <si>
    <t>FOR DAILY WATER NEED(ROUND UP)</t>
  </si>
  <si>
    <t>ZONE DAILY WATER CONSUMPTION</t>
  </si>
  <si>
    <t>TOTAL DAILY WATER CONSUMPTION</t>
  </si>
  <si>
    <t>mm/day</t>
  </si>
  <si>
    <t>A12</t>
  </si>
  <si>
    <t>A13</t>
  </si>
  <si>
    <t>A14</t>
  </si>
  <si>
    <t>A15</t>
  </si>
  <si>
    <t>A16</t>
  </si>
  <si>
    <t>A17</t>
  </si>
  <si>
    <t>A18</t>
  </si>
  <si>
    <t>A19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</si>
</sst>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</font>
    <font>
      <b/>
      <sz val="9"/>
      <color theme="1"/>
      <name val="Calibri"/>
      <family val="2"/>
      <charset val="162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sz val="14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1" fillId="0" borderId="0" xfId="0" applyNumberFormat="1" applyFont="1"/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ONE%20FLOW%20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INKLERS(A)"/>
      <sheetName val="DRIP IRRIGATION"/>
      <sheetName val="PIPE FLOW CAPACITIES"/>
    </sheetNames>
    <sheetDataSet>
      <sheetData sheetId="0">
        <row r="7">
          <cell r="AI7">
            <v>9.23</v>
          </cell>
        </row>
        <row r="8">
          <cell r="AI8">
            <v>8.1</v>
          </cell>
        </row>
        <row r="9">
          <cell r="AI9">
            <v>4.3199999999999994</v>
          </cell>
        </row>
        <row r="10">
          <cell r="AI10">
            <v>7.4600000000000009</v>
          </cell>
        </row>
        <row r="11">
          <cell r="AI11">
            <v>7.72</v>
          </cell>
        </row>
        <row r="12">
          <cell r="AI12">
            <v>8.1999999999999993</v>
          </cell>
        </row>
        <row r="13">
          <cell r="AI13">
            <v>11.850000000000001</v>
          </cell>
        </row>
        <row r="14">
          <cell r="AI14">
            <v>12.13</v>
          </cell>
        </row>
        <row r="15">
          <cell r="AI15">
            <v>9.5200000000000014</v>
          </cell>
        </row>
        <row r="16">
          <cell r="AI16">
            <v>12.26</v>
          </cell>
        </row>
        <row r="17">
          <cell r="AI17">
            <v>8.91</v>
          </cell>
        </row>
        <row r="18">
          <cell r="AI18">
            <v>14.260000000000002</v>
          </cell>
        </row>
        <row r="19">
          <cell r="AI19">
            <v>14.260000000000002</v>
          </cell>
        </row>
        <row r="20">
          <cell r="AI20">
            <v>9.57</v>
          </cell>
        </row>
        <row r="21">
          <cell r="AI21">
            <v>12.21</v>
          </cell>
        </row>
        <row r="22">
          <cell r="AI22">
            <v>5.48</v>
          </cell>
        </row>
        <row r="23">
          <cell r="AI23">
            <v>7.6400000000000006</v>
          </cell>
        </row>
        <row r="24">
          <cell r="AI24">
            <v>12.400000000000002</v>
          </cell>
        </row>
        <row r="25">
          <cell r="AI25">
            <v>12.940000000000001</v>
          </cell>
        </row>
      </sheetData>
      <sheetData sheetId="1">
        <row r="5">
          <cell r="F5">
            <v>1.2121212121212119</v>
          </cell>
        </row>
        <row r="6">
          <cell r="F6">
            <v>2.4242424242424239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30"/>
  <sheetViews>
    <sheetView tabSelected="1" zoomScale="85" zoomScaleNormal="85" workbookViewId="0">
      <selection activeCell="D37" sqref="D36:D37"/>
    </sheetView>
  </sheetViews>
  <sheetFormatPr defaultColWidth="9.140625" defaultRowHeight="15" customHeight="1" x14ac:dyDescent="0.2"/>
  <cols>
    <col min="1" max="1" width="9.140625" style="1"/>
    <col min="2" max="2" width="11" style="1" bestFit="1" customWidth="1"/>
    <col min="3" max="3" width="9.42578125" style="1" customWidth="1"/>
    <col min="4" max="4" width="13.7109375" style="13" customWidth="1"/>
    <col min="5" max="5" width="16" style="18" customWidth="1"/>
    <col min="6" max="6" width="24.28515625" style="1" customWidth="1"/>
    <col min="7" max="7" width="21.85546875" style="1" customWidth="1"/>
    <col min="8" max="8" width="29.140625" style="19" bestFit="1" customWidth="1"/>
    <col min="9" max="9" width="27.42578125" style="1" bestFit="1" customWidth="1"/>
    <col min="10" max="10" width="27" style="1" customWidth="1"/>
    <col min="11" max="16384" width="9.140625" style="1"/>
  </cols>
  <sheetData>
    <row r="3" spans="2:13" ht="15" customHeight="1" thickBot="1" x14ac:dyDescent="0.25">
      <c r="F3" s="2"/>
    </row>
    <row r="4" spans="2:13" ht="15" customHeight="1" thickBot="1" x14ac:dyDescent="0.25">
      <c r="B4" s="58" t="s">
        <v>41</v>
      </c>
      <c r="C4" s="59"/>
      <c r="D4" s="59"/>
      <c r="E4" s="59"/>
      <c r="F4" s="59"/>
      <c r="G4" s="59"/>
      <c r="H4" s="59"/>
      <c r="I4" s="59"/>
      <c r="J4" s="60"/>
    </row>
    <row r="5" spans="2:13" ht="15" customHeight="1" thickBot="1" x14ac:dyDescent="0.25">
      <c r="B5" s="3" t="s">
        <v>1</v>
      </c>
      <c r="C5" s="3" t="s">
        <v>2</v>
      </c>
      <c r="D5" s="3" t="s">
        <v>3</v>
      </c>
      <c r="E5" s="14" t="s">
        <v>4</v>
      </c>
      <c r="F5" s="4" t="s">
        <v>13</v>
      </c>
      <c r="G5" s="4" t="s">
        <v>14</v>
      </c>
      <c r="H5" s="24"/>
      <c r="I5" s="4" t="s">
        <v>15</v>
      </c>
      <c r="J5" s="5"/>
    </row>
    <row r="6" spans="2:13" ht="15" customHeight="1" x14ac:dyDescent="0.2">
      <c r="B6" s="3" t="s">
        <v>42</v>
      </c>
      <c r="C6" s="3" t="s">
        <v>42</v>
      </c>
      <c r="D6" s="3" t="s">
        <v>9</v>
      </c>
      <c r="E6" s="15" t="s">
        <v>9</v>
      </c>
      <c r="F6" s="3" t="s">
        <v>9</v>
      </c>
      <c r="G6" s="3" t="s">
        <v>48</v>
      </c>
      <c r="H6" s="3" t="s">
        <v>48</v>
      </c>
      <c r="I6" s="3" t="s">
        <v>51</v>
      </c>
      <c r="J6" s="3" t="s">
        <v>52</v>
      </c>
      <c r="K6" s="10"/>
      <c r="L6" s="10"/>
      <c r="M6" s="10"/>
    </row>
    <row r="7" spans="2:13" ht="15" customHeight="1" thickBot="1" x14ac:dyDescent="0.25">
      <c r="B7" s="6" t="s">
        <v>43</v>
      </c>
      <c r="C7" s="6" t="s">
        <v>44</v>
      </c>
      <c r="D7" s="6" t="s">
        <v>45</v>
      </c>
      <c r="E7" s="16" t="s">
        <v>46</v>
      </c>
      <c r="F7" s="7" t="s">
        <v>47</v>
      </c>
      <c r="G7" s="7" t="s">
        <v>49</v>
      </c>
      <c r="H7" s="7" t="s">
        <v>50</v>
      </c>
      <c r="I7" s="7"/>
      <c r="J7" s="7"/>
      <c r="K7" s="10"/>
      <c r="L7" s="10"/>
      <c r="M7" s="10"/>
    </row>
    <row r="8" spans="2:13" ht="15" customHeight="1" thickBot="1" x14ac:dyDescent="0.25">
      <c r="B8" s="6"/>
      <c r="C8" s="6"/>
      <c r="D8" s="6"/>
      <c r="E8" s="15" t="s">
        <v>10</v>
      </c>
      <c r="F8" s="3" t="s">
        <v>11</v>
      </c>
      <c r="G8" s="3" t="s">
        <v>12</v>
      </c>
      <c r="H8" s="25"/>
      <c r="I8" s="3" t="s">
        <v>16</v>
      </c>
      <c r="J8" s="3" t="s">
        <v>40</v>
      </c>
      <c r="K8" s="10"/>
      <c r="L8" s="10"/>
      <c r="M8" s="10"/>
    </row>
    <row r="9" spans="2:13" ht="15" customHeight="1" thickBot="1" x14ac:dyDescent="0.25">
      <c r="B9" s="8"/>
      <c r="C9" s="3" t="s">
        <v>5</v>
      </c>
      <c r="D9" s="3" t="s">
        <v>6</v>
      </c>
      <c r="E9" s="17" t="s">
        <v>0</v>
      </c>
      <c r="F9" s="3" t="s">
        <v>53</v>
      </c>
      <c r="G9" s="3" t="s">
        <v>39</v>
      </c>
      <c r="H9" s="25" t="s">
        <v>39</v>
      </c>
      <c r="I9" s="3" t="s">
        <v>8</v>
      </c>
      <c r="J9" s="3" t="s">
        <v>8</v>
      </c>
      <c r="K9" s="10"/>
      <c r="L9" s="10"/>
      <c r="M9" s="10"/>
    </row>
    <row r="10" spans="2:13" ht="15" customHeight="1" x14ac:dyDescent="0.2">
      <c r="B10" s="31" t="s">
        <v>17</v>
      </c>
      <c r="C10" s="20">
        <f>'[1]SPRINKLERS(A)'!$AI$7</f>
        <v>9.23</v>
      </c>
      <c r="D10" s="46">
        <v>110</v>
      </c>
      <c r="E10" s="27">
        <f>C10*1000/D10</f>
        <v>83.909090909090907</v>
      </c>
      <c r="F10" s="11">
        <v>5.23</v>
      </c>
      <c r="G10" s="27">
        <f>(F10/E10)*60</f>
        <v>3.7397616468039008</v>
      </c>
      <c r="H10" s="50">
        <f>ROUND(G10,0)</f>
        <v>4</v>
      </c>
      <c r="I10" s="53">
        <f>C10*(H10/60)</f>
        <v>0.6153333333333334</v>
      </c>
      <c r="J10" s="34">
        <f>SUM(I10:I28)</f>
        <v>17.567833333333333</v>
      </c>
    </row>
    <row r="11" spans="2:13" ht="15" customHeight="1" x14ac:dyDescent="0.2">
      <c r="B11" s="32" t="s">
        <v>18</v>
      </c>
      <c r="C11" s="21">
        <f>'[1]SPRINKLERS(A)'!$AI$8</f>
        <v>8.1</v>
      </c>
      <c r="D11" s="47">
        <v>110</v>
      </c>
      <c r="E11" s="28">
        <f t="shared" ref="E11" si="0">C11*1000/D11</f>
        <v>73.63636363636364</v>
      </c>
      <c r="F11" s="9">
        <v>5.23</v>
      </c>
      <c r="G11" s="28">
        <f t="shared" ref="G11" si="1">(F11/E11)*60</f>
        <v>4.2614814814814821</v>
      </c>
      <c r="H11" s="51">
        <f t="shared" ref="H11" si="2">ROUND(G11,0)</f>
        <v>4</v>
      </c>
      <c r="I11" s="54">
        <f t="shared" ref="I11:I28" si="3">C11*(H11/60)</f>
        <v>0.53999999999999992</v>
      </c>
      <c r="J11" s="35"/>
    </row>
    <row r="12" spans="2:13" ht="15" customHeight="1" x14ac:dyDescent="0.2">
      <c r="B12" s="32" t="s">
        <v>19</v>
      </c>
      <c r="C12" s="21">
        <f>'[1]SPRINKLERS(A)'!$AI$9</f>
        <v>4.3199999999999994</v>
      </c>
      <c r="D12" s="47">
        <v>70</v>
      </c>
      <c r="E12" s="28">
        <f t="shared" ref="E12:E28" si="4">C12*1000/D12</f>
        <v>61.714285714285701</v>
      </c>
      <c r="F12" s="9">
        <v>5.23</v>
      </c>
      <c r="G12" s="28">
        <f t="shared" ref="G12:G28" si="5">(F12/E12)*60</f>
        <v>5.0847222222222239</v>
      </c>
      <c r="H12" s="51">
        <f t="shared" ref="H12:H28" si="6">ROUND(G12,0)</f>
        <v>5</v>
      </c>
      <c r="I12" s="54">
        <f t="shared" si="3"/>
        <v>0.35999999999999993</v>
      </c>
      <c r="J12" s="35"/>
    </row>
    <row r="13" spans="2:13" ht="15" customHeight="1" x14ac:dyDescent="0.2">
      <c r="B13" s="32" t="s">
        <v>20</v>
      </c>
      <c r="C13" s="21">
        <f>'[1]SPRINKLERS(A)'!$AI$10</f>
        <v>7.4600000000000009</v>
      </c>
      <c r="D13" s="47">
        <v>85</v>
      </c>
      <c r="E13" s="28">
        <f t="shared" si="4"/>
        <v>87.764705882352956</v>
      </c>
      <c r="F13" s="9">
        <v>5.23</v>
      </c>
      <c r="G13" s="28">
        <f t="shared" si="5"/>
        <v>3.575469168900804</v>
      </c>
      <c r="H13" s="51">
        <f t="shared" si="6"/>
        <v>4</v>
      </c>
      <c r="I13" s="54">
        <f t="shared" si="3"/>
        <v>0.4973333333333334</v>
      </c>
      <c r="J13" s="35"/>
    </row>
    <row r="14" spans="2:13" ht="15" customHeight="1" x14ac:dyDescent="0.2">
      <c r="B14" s="32" t="s">
        <v>21</v>
      </c>
      <c r="C14" s="21">
        <f>'[1]SPRINKLERS(A)'!$AI$11</f>
        <v>7.72</v>
      </c>
      <c r="D14" s="47">
        <v>230</v>
      </c>
      <c r="E14" s="28">
        <f t="shared" si="4"/>
        <v>33.565217391304351</v>
      </c>
      <c r="F14" s="9">
        <v>5.23</v>
      </c>
      <c r="G14" s="28">
        <f t="shared" si="5"/>
        <v>9.3489637305699489</v>
      </c>
      <c r="H14" s="51">
        <f t="shared" si="6"/>
        <v>9</v>
      </c>
      <c r="I14" s="54">
        <f t="shared" si="3"/>
        <v>1.1579999999999999</v>
      </c>
      <c r="J14" s="35"/>
    </row>
    <row r="15" spans="2:13" ht="15" customHeight="1" x14ac:dyDescent="0.2">
      <c r="B15" s="32" t="s">
        <v>22</v>
      </c>
      <c r="C15" s="21">
        <f>'[1]SPRINKLERS(A)'!$AI$12</f>
        <v>8.1999999999999993</v>
      </c>
      <c r="D15" s="47">
        <v>210</v>
      </c>
      <c r="E15" s="28">
        <f t="shared" si="4"/>
        <v>39.047619047619051</v>
      </c>
      <c r="F15" s="9">
        <v>5.23</v>
      </c>
      <c r="G15" s="28">
        <f t="shared" si="5"/>
        <v>8.0363414634146348</v>
      </c>
      <c r="H15" s="51">
        <f t="shared" si="6"/>
        <v>8</v>
      </c>
      <c r="I15" s="54">
        <f t="shared" si="3"/>
        <v>1.0933333333333333</v>
      </c>
      <c r="J15" s="35"/>
    </row>
    <row r="16" spans="2:13" ht="15" customHeight="1" x14ac:dyDescent="0.2">
      <c r="B16" s="32" t="s">
        <v>23</v>
      </c>
      <c r="C16" s="21">
        <f>'[1]SPRINKLERS(A)'!$AI$13</f>
        <v>11.850000000000001</v>
      </c>
      <c r="D16" s="47">
        <v>280</v>
      </c>
      <c r="E16" s="28">
        <f t="shared" si="4"/>
        <v>42.321428571428577</v>
      </c>
      <c r="F16" s="9">
        <v>5.23</v>
      </c>
      <c r="G16" s="28">
        <f t="shared" si="5"/>
        <v>7.4146835443037977</v>
      </c>
      <c r="H16" s="51">
        <f t="shared" si="6"/>
        <v>7</v>
      </c>
      <c r="I16" s="54">
        <f t="shared" si="3"/>
        <v>1.3825000000000003</v>
      </c>
      <c r="J16" s="35"/>
    </row>
    <row r="17" spans="2:10" ht="15" customHeight="1" x14ac:dyDescent="0.2">
      <c r="B17" s="32" t="s">
        <v>24</v>
      </c>
      <c r="C17" s="21">
        <f>'[1]SPRINKLERS(A)'!$AI$14</f>
        <v>12.13</v>
      </c>
      <c r="D17" s="47">
        <v>300</v>
      </c>
      <c r="E17" s="28">
        <f t="shared" si="4"/>
        <v>40.43333333333333</v>
      </c>
      <c r="F17" s="9">
        <v>5.23</v>
      </c>
      <c r="G17" s="28">
        <f t="shared" si="5"/>
        <v>7.760923330585328</v>
      </c>
      <c r="H17" s="51">
        <f t="shared" si="6"/>
        <v>8</v>
      </c>
      <c r="I17" s="54">
        <f t="shared" si="3"/>
        <v>1.6173333333333335</v>
      </c>
      <c r="J17" s="35"/>
    </row>
    <row r="18" spans="2:10" ht="15" customHeight="1" x14ac:dyDescent="0.2">
      <c r="B18" s="32" t="s">
        <v>25</v>
      </c>
      <c r="C18" s="21">
        <f>'[1]SPRINKLERS(A)'!$AI$15</f>
        <v>9.5200000000000014</v>
      </c>
      <c r="D18" s="47">
        <v>100</v>
      </c>
      <c r="E18" s="28">
        <f t="shared" si="4"/>
        <v>95.200000000000017</v>
      </c>
      <c r="F18" s="9">
        <v>5.23</v>
      </c>
      <c r="G18" s="28">
        <f t="shared" si="5"/>
        <v>3.2962184873949574</v>
      </c>
      <c r="H18" s="51">
        <f t="shared" si="6"/>
        <v>3</v>
      </c>
      <c r="I18" s="54">
        <f t="shared" si="3"/>
        <v>0.47600000000000009</v>
      </c>
      <c r="J18" s="35"/>
    </row>
    <row r="19" spans="2:10" ht="15" customHeight="1" x14ac:dyDescent="0.2">
      <c r="B19" s="32" t="s">
        <v>26</v>
      </c>
      <c r="C19" s="21">
        <f>'[1]SPRINKLERS(A)'!$AI$16</f>
        <v>12.26</v>
      </c>
      <c r="D19" s="47">
        <v>330</v>
      </c>
      <c r="E19" s="28">
        <f t="shared" si="4"/>
        <v>37.151515151515149</v>
      </c>
      <c r="F19" s="9">
        <v>5.23</v>
      </c>
      <c r="G19" s="28">
        <f t="shared" si="5"/>
        <v>8.4464926590538347</v>
      </c>
      <c r="H19" s="51">
        <f t="shared" si="6"/>
        <v>8</v>
      </c>
      <c r="I19" s="54">
        <f t="shared" si="3"/>
        <v>1.6346666666666667</v>
      </c>
      <c r="J19" s="35"/>
    </row>
    <row r="20" spans="2:10" ht="15" customHeight="1" x14ac:dyDescent="0.2">
      <c r="B20" s="32" t="s">
        <v>27</v>
      </c>
      <c r="C20" s="21">
        <f>'[1]SPRINKLERS(A)'!$AI$17</f>
        <v>8.91</v>
      </c>
      <c r="D20" s="47">
        <v>170</v>
      </c>
      <c r="E20" s="28">
        <f t="shared" ref="E20:E26" si="7">C20*1000/D20</f>
        <v>52.411764705882355</v>
      </c>
      <c r="F20" s="9">
        <v>5.23</v>
      </c>
      <c r="G20" s="28">
        <f t="shared" ref="G20:G26" si="8">(F20/E20)*60</f>
        <v>5.9872053872053872</v>
      </c>
      <c r="H20" s="51">
        <f t="shared" ref="H20:H26" si="9">ROUND(G20,0)</f>
        <v>6</v>
      </c>
      <c r="I20" s="54">
        <f t="shared" si="3"/>
        <v>0.89100000000000001</v>
      </c>
      <c r="J20" s="35"/>
    </row>
    <row r="21" spans="2:10" ht="15" customHeight="1" x14ac:dyDescent="0.2">
      <c r="B21" s="32" t="s">
        <v>54</v>
      </c>
      <c r="C21" s="21">
        <f>'[1]SPRINKLERS(A)'!$AI$18</f>
        <v>14.260000000000002</v>
      </c>
      <c r="D21" s="47">
        <v>220</v>
      </c>
      <c r="E21" s="28">
        <f t="shared" si="7"/>
        <v>64.818181818181827</v>
      </c>
      <c r="F21" s="9">
        <v>5.23</v>
      </c>
      <c r="G21" s="28">
        <f t="shared" si="8"/>
        <v>4.8412342215988771</v>
      </c>
      <c r="H21" s="51">
        <f t="shared" si="9"/>
        <v>5</v>
      </c>
      <c r="I21" s="54">
        <f t="shared" si="3"/>
        <v>1.1883333333333335</v>
      </c>
      <c r="J21" s="35"/>
    </row>
    <row r="22" spans="2:10" ht="15" customHeight="1" x14ac:dyDescent="0.2">
      <c r="B22" s="32" t="s">
        <v>55</v>
      </c>
      <c r="C22" s="21">
        <f>'[1]SPRINKLERS(A)'!$AI$19</f>
        <v>14.260000000000002</v>
      </c>
      <c r="D22" s="47">
        <v>220</v>
      </c>
      <c r="E22" s="28">
        <f t="shared" si="7"/>
        <v>64.818181818181827</v>
      </c>
      <c r="F22" s="9">
        <v>5.23</v>
      </c>
      <c r="G22" s="28">
        <f t="shared" si="8"/>
        <v>4.8412342215988771</v>
      </c>
      <c r="H22" s="51">
        <f t="shared" si="9"/>
        <v>5</v>
      </c>
      <c r="I22" s="54">
        <f t="shared" si="3"/>
        <v>1.1883333333333335</v>
      </c>
      <c r="J22" s="35"/>
    </row>
    <row r="23" spans="2:10" ht="15" customHeight="1" x14ac:dyDescent="0.2">
      <c r="B23" s="32" t="s">
        <v>56</v>
      </c>
      <c r="C23" s="21">
        <f>'[1]SPRINKLERS(A)'!$AI$20</f>
        <v>9.57</v>
      </c>
      <c r="D23" s="47">
        <v>85</v>
      </c>
      <c r="E23" s="28">
        <f t="shared" si="7"/>
        <v>112.58823529411765</v>
      </c>
      <c r="F23" s="9">
        <v>5.23</v>
      </c>
      <c r="G23" s="28">
        <f t="shared" si="8"/>
        <v>2.7871473354231977</v>
      </c>
      <c r="H23" s="51">
        <f t="shared" si="9"/>
        <v>3</v>
      </c>
      <c r="I23" s="54">
        <f t="shared" si="3"/>
        <v>0.47850000000000004</v>
      </c>
      <c r="J23" s="35"/>
    </row>
    <row r="24" spans="2:10" ht="15" customHeight="1" x14ac:dyDescent="0.2">
      <c r="B24" s="32" t="s">
        <v>57</v>
      </c>
      <c r="C24" s="21">
        <f>'[1]SPRINKLERS(A)'!$AI$21</f>
        <v>12.21</v>
      </c>
      <c r="D24" s="47">
        <v>200</v>
      </c>
      <c r="E24" s="28">
        <f t="shared" si="7"/>
        <v>61.05</v>
      </c>
      <c r="F24" s="9">
        <v>5.23</v>
      </c>
      <c r="G24" s="28">
        <f t="shared" si="8"/>
        <v>5.1400491400491406</v>
      </c>
      <c r="H24" s="51">
        <f t="shared" si="9"/>
        <v>5</v>
      </c>
      <c r="I24" s="54">
        <f t="shared" si="3"/>
        <v>1.0175000000000001</v>
      </c>
      <c r="J24" s="35"/>
    </row>
    <row r="25" spans="2:10" ht="15" customHeight="1" x14ac:dyDescent="0.2">
      <c r="B25" s="32" t="s">
        <v>58</v>
      </c>
      <c r="C25" s="21">
        <f>'[1]SPRINKLERS(A)'!$AI$22</f>
        <v>5.48</v>
      </c>
      <c r="D25" s="47">
        <v>90</v>
      </c>
      <c r="E25" s="28">
        <f t="shared" si="7"/>
        <v>60.888888888888886</v>
      </c>
      <c r="F25" s="9">
        <v>5.23</v>
      </c>
      <c r="G25" s="28">
        <f t="shared" si="8"/>
        <v>5.1536496350364969</v>
      </c>
      <c r="H25" s="51">
        <f t="shared" si="9"/>
        <v>5</v>
      </c>
      <c r="I25" s="54">
        <f t="shared" si="3"/>
        <v>0.45666666666666667</v>
      </c>
      <c r="J25" s="35"/>
    </row>
    <row r="26" spans="2:10" ht="15" customHeight="1" x14ac:dyDescent="0.2">
      <c r="B26" s="32" t="s">
        <v>59</v>
      </c>
      <c r="C26" s="21">
        <f>'[1]SPRINKLERS(A)'!$AI$23</f>
        <v>7.6400000000000006</v>
      </c>
      <c r="D26" s="47">
        <v>110</v>
      </c>
      <c r="E26" s="28">
        <f t="shared" si="7"/>
        <v>69.454545454545467</v>
      </c>
      <c r="F26" s="9">
        <v>5.23</v>
      </c>
      <c r="G26" s="28">
        <f t="shared" si="8"/>
        <v>4.5180628272251306</v>
      </c>
      <c r="H26" s="51">
        <f t="shared" si="9"/>
        <v>5</v>
      </c>
      <c r="I26" s="54">
        <f t="shared" si="3"/>
        <v>0.63666666666666671</v>
      </c>
      <c r="J26" s="35"/>
    </row>
    <row r="27" spans="2:10" ht="15" customHeight="1" x14ac:dyDescent="0.2">
      <c r="B27" s="32" t="s">
        <v>60</v>
      </c>
      <c r="C27" s="21">
        <f>'[1]SPRINKLERS(A)'!$AI$24</f>
        <v>12.400000000000002</v>
      </c>
      <c r="D27" s="47">
        <v>160</v>
      </c>
      <c r="E27" s="28">
        <f t="shared" ref="E27" si="10">C27*1000/D27</f>
        <v>77.500000000000014</v>
      </c>
      <c r="F27" s="9">
        <v>5.23</v>
      </c>
      <c r="G27" s="28">
        <f t="shared" ref="G27" si="11">(F27/E27)*60</f>
        <v>4.0490322580645159</v>
      </c>
      <c r="H27" s="51">
        <f t="shared" ref="H27" si="12">ROUND(G27,0)</f>
        <v>4</v>
      </c>
      <c r="I27" s="54">
        <f t="shared" si="3"/>
        <v>0.82666666666666677</v>
      </c>
      <c r="J27" s="35"/>
    </row>
    <row r="28" spans="2:10" ht="15" customHeight="1" thickBot="1" x14ac:dyDescent="0.25">
      <c r="B28" s="33" t="s">
        <v>61</v>
      </c>
      <c r="C28" s="22">
        <f>'[1]SPRINKLERS(A)'!$AI$25</f>
        <v>12.940000000000001</v>
      </c>
      <c r="D28" s="48">
        <v>270</v>
      </c>
      <c r="E28" s="29">
        <f t="shared" si="4"/>
        <v>47.925925925925931</v>
      </c>
      <c r="F28" s="12">
        <v>5.23</v>
      </c>
      <c r="G28" s="29">
        <f t="shared" si="5"/>
        <v>6.5476043276661509</v>
      </c>
      <c r="H28" s="52">
        <f t="shared" si="6"/>
        <v>7</v>
      </c>
      <c r="I28" s="55">
        <f t="shared" si="3"/>
        <v>1.5096666666666669</v>
      </c>
      <c r="J28" s="38"/>
    </row>
    <row r="29" spans="2:10" ht="15" customHeight="1" x14ac:dyDescent="0.3">
      <c r="D29" s="56"/>
    </row>
    <row r="30" spans="2:10" ht="15" customHeight="1" x14ac:dyDescent="0.3">
      <c r="D30" s="57">
        <f>SUM(D10:D29)</f>
        <v>3350</v>
      </c>
    </row>
  </sheetData>
  <mergeCells count="1">
    <mergeCell ref="B4:J4"/>
  </mergeCells>
  <pageMargins left="0.47" right="0.39" top="1.03" bottom="0.44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I17"/>
  <sheetViews>
    <sheetView zoomScale="85" zoomScaleNormal="85" workbookViewId="0">
      <selection activeCell="H27" sqref="H27"/>
    </sheetView>
  </sheetViews>
  <sheetFormatPr defaultColWidth="9.140625" defaultRowHeight="12" x14ac:dyDescent="0.2"/>
  <cols>
    <col min="1" max="1" width="9.140625" style="1"/>
    <col min="2" max="2" width="11.7109375" style="1" bestFit="1" customWidth="1"/>
    <col min="3" max="3" width="9.28515625" style="1" bestFit="1" customWidth="1"/>
    <col min="4" max="4" width="13.7109375" style="13" customWidth="1"/>
    <col min="5" max="5" width="17.42578125" style="1" bestFit="1" customWidth="1"/>
    <col min="6" max="6" width="17" style="1" bestFit="1" customWidth="1"/>
    <col min="7" max="7" width="29.140625" style="19" bestFit="1" customWidth="1"/>
    <col min="8" max="8" width="23.7109375" style="1" bestFit="1" customWidth="1"/>
    <col min="9" max="9" width="24" style="1" bestFit="1" customWidth="1"/>
    <col min="10" max="16384" width="9.140625" style="1"/>
  </cols>
  <sheetData>
    <row r="4" spans="2:9" ht="12.75" thickBot="1" x14ac:dyDescent="0.25"/>
    <row r="5" spans="2:9" x14ac:dyDescent="0.2">
      <c r="B5" s="61" t="s">
        <v>30</v>
      </c>
      <c r="C5" s="62"/>
      <c r="D5" s="62"/>
      <c r="E5" s="62"/>
      <c r="F5" s="62"/>
      <c r="G5" s="62"/>
      <c r="H5" s="62"/>
      <c r="I5" s="63"/>
    </row>
    <row r="6" spans="2:9" ht="12.75" thickBot="1" x14ac:dyDescent="0.25">
      <c r="B6" s="64"/>
      <c r="C6" s="65"/>
      <c r="D6" s="65"/>
      <c r="E6" s="65"/>
      <c r="F6" s="65"/>
      <c r="G6" s="65"/>
      <c r="H6" s="65"/>
      <c r="I6" s="66"/>
    </row>
    <row r="7" spans="2:9" ht="12.75" thickBot="1" x14ac:dyDescent="0.25">
      <c r="B7" s="3" t="s">
        <v>1</v>
      </c>
      <c r="C7" s="3" t="s">
        <v>2</v>
      </c>
      <c r="D7" s="3" t="s">
        <v>3</v>
      </c>
      <c r="E7" s="4" t="s">
        <v>13</v>
      </c>
      <c r="F7" s="4" t="s">
        <v>14</v>
      </c>
      <c r="G7" s="30"/>
      <c r="H7" s="4" t="s">
        <v>15</v>
      </c>
      <c r="I7" s="5"/>
    </row>
    <row r="8" spans="2:9" x14ac:dyDescent="0.2">
      <c r="B8" s="67" t="s">
        <v>31</v>
      </c>
      <c r="C8" s="67" t="s">
        <v>32</v>
      </c>
      <c r="D8" s="67" t="s">
        <v>33</v>
      </c>
      <c r="E8" s="67" t="s">
        <v>34</v>
      </c>
      <c r="F8" s="67" t="s">
        <v>35</v>
      </c>
      <c r="G8" s="67" t="s">
        <v>36</v>
      </c>
      <c r="H8" s="67" t="s">
        <v>37</v>
      </c>
      <c r="I8" s="67" t="s">
        <v>38</v>
      </c>
    </row>
    <row r="9" spans="2:9" ht="12.75" thickBot="1" x14ac:dyDescent="0.25">
      <c r="B9" s="68"/>
      <c r="C9" s="68"/>
      <c r="D9" s="68"/>
      <c r="E9" s="69"/>
      <c r="F9" s="69"/>
      <c r="G9" s="69"/>
      <c r="H9" s="69"/>
      <c r="I9" s="69"/>
    </row>
    <row r="10" spans="2:9" ht="12.75" thickBot="1" x14ac:dyDescent="0.25">
      <c r="B10" s="68"/>
      <c r="C10" s="69"/>
      <c r="D10" s="69"/>
      <c r="E10" s="3" t="s">
        <v>11</v>
      </c>
      <c r="F10" s="3" t="s">
        <v>12</v>
      </c>
      <c r="G10" s="67" t="s">
        <v>39</v>
      </c>
      <c r="H10" s="3" t="s">
        <v>16</v>
      </c>
      <c r="I10" s="3" t="s">
        <v>40</v>
      </c>
    </row>
    <row r="11" spans="2:9" ht="15.75" customHeight="1" thickBot="1" x14ac:dyDescent="0.25">
      <c r="B11" s="68"/>
      <c r="C11" s="3" t="s">
        <v>5</v>
      </c>
      <c r="D11" s="3" t="s">
        <v>6</v>
      </c>
      <c r="E11" s="3" t="s">
        <v>7</v>
      </c>
      <c r="F11" s="3" t="s">
        <v>39</v>
      </c>
      <c r="G11" s="68"/>
      <c r="H11" s="3" t="s">
        <v>8</v>
      </c>
      <c r="I11" s="3" t="s">
        <v>8</v>
      </c>
    </row>
    <row r="12" spans="2:9" x14ac:dyDescent="0.2">
      <c r="B12" s="31" t="s">
        <v>28</v>
      </c>
      <c r="C12" s="39">
        <f>'[1]DRIP IRRIGATION'!$F$5</f>
        <v>1.2121212121212119</v>
      </c>
      <c r="D12" s="41">
        <v>70</v>
      </c>
      <c r="E12" s="11">
        <v>2.62</v>
      </c>
      <c r="F12" s="43">
        <f>(((E12/1000)*D12)/C12)*60</f>
        <v>9.0783000000000023</v>
      </c>
      <c r="G12" s="23">
        <f>ROUND(F12,0)</f>
        <v>9</v>
      </c>
      <c r="H12" s="36">
        <f t="shared" ref="H12" si="0">(G12/60)*C12</f>
        <v>0.1818181818181818</v>
      </c>
      <c r="I12" s="34">
        <f>SUM(H12:H13)</f>
        <v>0.54545454545454541</v>
      </c>
    </row>
    <row r="13" spans="2:9" ht="12.75" thickBot="1" x14ac:dyDescent="0.25">
      <c r="B13" s="33" t="s">
        <v>29</v>
      </c>
      <c r="C13" s="40">
        <f>'[1]DRIP IRRIGATION'!$F$6</f>
        <v>2.4242424242424239</v>
      </c>
      <c r="D13" s="42">
        <v>135</v>
      </c>
      <c r="E13" s="12">
        <v>2.62</v>
      </c>
      <c r="F13" s="44">
        <f t="shared" ref="F13" si="1">(((E13/1000)*D13)/C13)*60</f>
        <v>8.754075000000002</v>
      </c>
      <c r="G13" s="26">
        <f t="shared" ref="G13" si="2">ROUND(F13,0)</f>
        <v>9</v>
      </c>
      <c r="H13" s="37">
        <f t="shared" ref="H13" si="3">(G13/60)*C13</f>
        <v>0.36363636363636359</v>
      </c>
      <c r="I13" s="38"/>
    </row>
    <row r="14" spans="2:9" x14ac:dyDescent="0.2">
      <c r="D14" s="45"/>
    </row>
    <row r="15" spans="2:9" x14ac:dyDescent="0.2">
      <c r="D15" s="45"/>
    </row>
    <row r="17" spans="5:5" x14ac:dyDescent="0.2">
      <c r="E17" s="49" t="e">
        <f>SUM(D12:D13,#REF!,#REF!)</f>
        <v>#REF!</v>
      </c>
    </row>
  </sheetData>
  <mergeCells count="10">
    <mergeCell ref="B5:I6"/>
    <mergeCell ref="B8:B11"/>
    <mergeCell ref="C8:C10"/>
    <mergeCell ref="D8:D10"/>
    <mergeCell ref="E8:E9"/>
    <mergeCell ref="F8:F9"/>
    <mergeCell ref="G8:G9"/>
    <mergeCell ref="H8:H9"/>
    <mergeCell ref="I8:I9"/>
    <mergeCell ref="G10:G11"/>
  </mergeCells>
  <pageMargins left="0.7" right="0.7" top="0.75" bottom="0.75" header="0.3" footer="0.3"/>
  <pageSetup paperSize="9" scale="7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SPRINKLERS ZONES</vt:lpstr>
      <vt:lpstr>DRIP ZONES</vt:lpstr>
      <vt:lpstr>'DRIP ZONES'!Yazdırma_Alanı</vt:lpstr>
      <vt:lpstr>'SPRINKLERS ZONES'!Yazdırma_Alanı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</dc:creator>
  <cp:lastModifiedBy>Windows Kullanıcısı</cp:lastModifiedBy>
  <cp:lastPrinted>2020-12-22T09:45:08Z</cp:lastPrinted>
  <dcterms:created xsi:type="dcterms:W3CDTF">2014-06-13T08:34:49Z</dcterms:created>
  <dcterms:modified xsi:type="dcterms:W3CDTF">2021-05-27T21:42:37Z</dcterms:modified>
</cp:coreProperties>
</file>